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laziocrea-my.sharepoint.com/personal/scioffi_regione_lazio_it/Documents/MODELLI ISTRUTTORIA/"/>
    </mc:Choice>
  </mc:AlternateContent>
  <xr:revisionPtr revIDLastSave="38" documentId="8_{0456314C-4D61-4A66-812C-2789B5B3F5DB}" xr6:coauthVersionLast="47" xr6:coauthVersionMax="47" xr10:uidLastSave="{2AA135B3-ED58-4BA6-9A87-BA1A964B7241}"/>
  <bookViews>
    <workbookView xWindow="-120" yWindow="-120" windowWidth="29040" windowHeight="15840" xr2:uid="{00000000-000D-0000-FFFF-FFFF00000000}"/>
  </bookViews>
  <sheets>
    <sheet name="Riabilitazione mantenim.to 2024" sheetId="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D9" i="5"/>
  <c r="D13" i="5" l="1"/>
  <c r="I13" i="5"/>
  <c r="D20" i="5" l="1"/>
  <c r="F14" i="5" l="1"/>
  <c r="D14" i="5" s="1"/>
  <c r="J41" i="5" s="1"/>
  <c r="J40" i="5" s="1"/>
  <c r="J39" i="5" l="1"/>
  <c r="J38" i="5" s="1"/>
  <c r="J29" i="5"/>
  <c r="J28" i="5" s="1"/>
  <c r="J31" i="5"/>
  <c r="J30" i="5" s="1"/>
  <c r="J33" i="5"/>
  <c r="J32" i="5" s="1"/>
  <c r="J27" i="5"/>
  <c r="J35" i="5"/>
  <c r="J34" i="5" s="1"/>
  <c r="J37" i="5"/>
  <c r="J36" i="5" s="1"/>
  <c r="J26" i="5" l="1"/>
  <c r="D24" i="5" s="1"/>
  <c r="D25" i="5"/>
  <c r="D26" i="5" l="1"/>
</calcChain>
</file>

<file path=xl/sharedStrings.xml><?xml version="1.0" encoding="utf-8"?>
<sst xmlns="http://schemas.openxmlformats.org/spreadsheetml/2006/main" count="55" uniqueCount="52">
  <si>
    <t xml:space="preserve">DIREZIONE REGIONALE PER L'INCLUSIONE SOCIALE </t>
  </si>
  <si>
    <t>Area Famiglia, Minori e Persone fragili</t>
  </si>
  <si>
    <t>Nome utente</t>
  </si>
  <si>
    <t>Quota</t>
  </si>
  <si>
    <t>NOTE</t>
  </si>
  <si>
    <t>PARAMETRI</t>
  </si>
  <si>
    <t>ISEE contribuente</t>
  </si>
  <si>
    <t>ISEE soglia minima</t>
  </si>
  <si>
    <t>Accompagno (S/N)</t>
  </si>
  <si>
    <t>N</t>
  </si>
  <si>
    <t>ISEE soglia massima</t>
  </si>
  <si>
    <t>Dati di riferimento</t>
  </si>
  <si>
    <t>Indennità di accompagnamento (mensile)</t>
  </si>
  <si>
    <t xml:space="preserve">Importo giornaliero indennità accompagnamento </t>
  </si>
  <si>
    <t>Coefficiente di compartecipazione</t>
  </si>
  <si>
    <t>Residenziale Mantenimento Elevato</t>
  </si>
  <si>
    <t>Tariffa giornaliera sociale Riabilitazione</t>
  </si>
  <si>
    <t xml:space="preserve">Semiresidenziale </t>
  </si>
  <si>
    <t xml:space="preserve">Semiresidenziale tariffa ridotta </t>
  </si>
  <si>
    <t>Importi giornalieri</t>
  </si>
  <si>
    <t>S</t>
  </si>
  <si>
    <t>Importo giornaliero a carico del Comune</t>
  </si>
  <si>
    <t>Importo giornaliero a carico dell'Utente</t>
  </si>
  <si>
    <t>Importi giornalieri Mantenimento</t>
  </si>
  <si>
    <t>Totale</t>
  </si>
  <si>
    <t>Importo giornaliero a carico del Comune (Residenziale Elevato)</t>
  </si>
  <si>
    <t>Importo giornaliero a carico dell'Utente (Residenziale Elevato)</t>
  </si>
  <si>
    <t>Importo giornaliero a carico del Comune (Semiresidenziale)</t>
  </si>
  <si>
    <t>Importo giornaliero a carico dell'Utente (Semiresidenziale)</t>
  </si>
  <si>
    <t>Importo giornaliero a carico dell'Utente tariffa ridotta  (Semiresidenziale)</t>
  </si>
  <si>
    <t>Importo giornaliero a carico del Comune tariffa ridotta  (Semiresidenziale)</t>
  </si>
  <si>
    <t>importo indennità di accompagnamento mensile 2022</t>
  </si>
  <si>
    <t>Residenziale Mantenimento Elevato tariffa ridotta</t>
  </si>
  <si>
    <t>Importo giornaliero a carico del Comune (Residenziale Elevato tariffa ridotta)</t>
  </si>
  <si>
    <t>Importo giornaliero a carico del utente (Residenziale Elevato tariffa ridotta)</t>
  </si>
  <si>
    <t>Importo giornaliero a carico del Comune (semiresidenziale su 5 gg.)</t>
  </si>
  <si>
    <t>Importo giornaliero a carico dell'utente (semiresidenziale su 5 gg.)</t>
  </si>
  <si>
    <t>Importo giornaliero a carico del Comune (semiresidenziale su 5 gg. tariffa ridotta)</t>
  </si>
  <si>
    <t>Importo giornaliero a carico dell'utente (semiresidenziale su 5 gg. tariffa ridotta)</t>
  </si>
  <si>
    <t xml:space="preserve"> Inserire il nominativo dell'Utente</t>
  </si>
  <si>
    <t xml:space="preserve"> Inserire il valore ISEE </t>
  </si>
  <si>
    <t xml:space="preserve"> Selezionare il Livello da menu tendina</t>
  </si>
  <si>
    <t>Semiresidenziale su 5 gg (orario 7,20 h/gg)</t>
  </si>
  <si>
    <t>Semiresidenziale su 5 gg (orario 7,20 h/gg) tariffa ridotta</t>
  </si>
  <si>
    <t>Residenziale Mantenimento Moderato</t>
  </si>
  <si>
    <t>Residenziale Mantenimento Moderato tariffa ridotta</t>
  </si>
  <si>
    <t>Importo giornaliero a carico del Comune (Residenziale Moderato)</t>
  </si>
  <si>
    <t>Importo giornaliero a carico dell'Utente (Residenziale Moderato)</t>
  </si>
  <si>
    <t>Importo giornaliero a carico del Comune (Residenziale Moderato tariffa ridotta)</t>
  </si>
  <si>
    <t>Importo giornaliero a carico dell'utente (Residenziale Moderato tariffa ridotta)</t>
  </si>
  <si>
    <t xml:space="preserve"> Esclusivamente per il regime residenziale 
 selezionare (S/N) se è percepito l'accompagnamento </t>
  </si>
  <si>
    <t>Accompagnamento (S/N)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</si>
</sst>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rgb="FF000036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2" borderId="2" xfId="0" applyNumberFormat="1" applyFill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0" fontId="0" fillId="4" borderId="0" xfId="0" applyFill="1" applyBorder="1" applyAlignment="1" applyProtection="1">
      <alignment horizontal="left"/>
    </xf>
    <xf numFmtId="0" fontId="0" fillId="0" borderId="0" xfId="0" applyAlignment="1" applyProtection="1">
      <alignment horizontal="center" wrapText="1"/>
    </xf>
    <xf numFmtId="164" fontId="2" fillId="0" borderId="0" xfId="0" applyNumberFormat="1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</xf>
    <xf numFmtId="4" fontId="0" fillId="0" borderId="0" xfId="0" applyNumberFormat="1" applyBorder="1" applyProtection="1"/>
    <xf numFmtId="0" fontId="0" fillId="4" borderId="0" xfId="0" applyFill="1" applyProtection="1"/>
    <xf numFmtId="164" fontId="0" fillId="0" borderId="0" xfId="0" applyNumberFormat="1" applyBorder="1" applyAlignment="1" applyProtection="1">
      <alignment horizontal="left"/>
    </xf>
    <xf numFmtId="164" fontId="0" fillId="0" borderId="2" xfId="0" applyNumberFormat="1" applyBorder="1" applyAlignment="1" applyProtection="1">
      <alignment horizontal="left"/>
    </xf>
    <xf numFmtId="164" fontId="0" fillId="0" borderId="2" xfId="0" applyNumberFormat="1" applyBorder="1" applyAlignment="1" applyProtection="1">
      <alignment horizontal="left" wrapText="1"/>
    </xf>
    <xf numFmtId="164" fontId="0" fillId="5" borderId="0" xfId="0" applyNumberFormat="1" applyFill="1" applyAlignment="1" applyProtection="1">
      <alignment vertical="center"/>
    </xf>
    <xf numFmtId="164" fontId="0" fillId="0" borderId="2" xfId="0" applyNumberFormat="1" applyBorder="1" applyAlignment="1" applyProtection="1">
      <alignment horizontal="right" wrapText="1"/>
    </xf>
    <xf numFmtId="0" fontId="1" fillId="0" borderId="0" xfId="0" applyFont="1" applyAlignment="1" applyProtection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28575</xdr:rowOff>
    </xdr:from>
    <xdr:to>
      <xdr:col>1</xdr:col>
      <xdr:colOff>2838450</xdr:colOff>
      <xdr:row>1</xdr:row>
      <xdr:rowOff>200025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855" y="285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showGridLines="0" tabSelected="1" zoomScaleNormal="100" workbookViewId="0">
      <selection activeCell="J26" sqref="J26 J28 J30 J32 J34 J36 J38 J40"/>
    </sheetView>
  </sheetViews>
  <sheetFormatPr defaultColWidth="9.140625" defaultRowHeight="15" x14ac:dyDescent="0.25"/>
  <cols>
    <col min="1" max="1" width="4.140625" style="2" customWidth="1"/>
    <col min="2" max="2" width="45.7109375" style="2" customWidth="1"/>
    <col min="3" max="3" width="5.7109375" style="2" customWidth="1"/>
    <col min="4" max="4" width="11.5703125" style="2" customWidth="1"/>
    <col min="5" max="5" width="47.7109375" style="2" customWidth="1"/>
    <col min="6" max="6" width="22.140625" style="2" hidden="1" customWidth="1"/>
    <col min="7" max="7" width="7.42578125" style="2" hidden="1" customWidth="1"/>
    <col min="8" max="8" width="61" style="2" hidden="1" customWidth="1"/>
    <col min="9" max="9" width="33.140625" style="2" hidden="1" customWidth="1"/>
    <col min="10" max="10" width="17.28515625" style="2" hidden="1" customWidth="1"/>
    <col min="11" max="12" width="9.140625" style="2" customWidth="1"/>
    <col min="13" max="16384" width="9.140625" style="2"/>
  </cols>
  <sheetData>
    <row r="1" spans="2:9" ht="24.2" customHeight="1" x14ac:dyDescent="0.4">
      <c r="C1" s="3" t="s">
        <v>0</v>
      </c>
    </row>
    <row r="2" spans="2:9" ht="19.5" x14ac:dyDescent="0.4">
      <c r="C2" s="4" t="s">
        <v>1</v>
      </c>
    </row>
    <row r="6" spans="2:9" x14ac:dyDescent="0.25">
      <c r="B6" s="5" t="s">
        <v>2</v>
      </c>
      <c r="D6" s="6" t="s">
        <v>3</v>
      </c>
      <c r="E6" s="6" t="s">
        <v>4</v>
      </c>
      <c r="H6" s="5" t="s">
        <v>5</v>
      </c>
    </row>
    <row r="7" spans="2:9" x14ac:dyDescent="0.25">
      <c r="B7" s="32"/>
      <c r="C7" s="33"/>
      <c r="D7" s="7"/>
      <c r="E7" s="27" t="s">
        <v>39</v>
      </c>
    </row>
    <row r="8" spans="2:9" x14ac:dyDescent="0.25">
      <c r="B8" s="37" t="s">
        <v>6</v>
      </c>
      <c r="C8" s="38"/>
      <c r="D8" s="1">
        <v>20000</v>
      </c>
      <c r="E8" s="28" t="s">
        <v>40</v>
      </c>
      <c r="H8" s="2" t="s">
        <v>7</v>
      </c>
      <c r="I8" s="9">
        <v>5000</v>
      </c>
    </row>
    <row r="9" spans="2:9" ht="33" customHeight="1" x14ac:dyDescent="0.25">
      <c r="B9" s="39" t="s">
        <v>51</v>
      </c>
      <c r="C9" s="40" t="s">
        <v>9</v>
      </c>
      <c r="D9" s="8">
        <f>IF(C9="S",I13,0)</f>
        <v>0</v>
      </c>
      <c r="E9" s="28" t="s">
        <v>50</v>
      </c>
      <c r="H9" s="2" t="s">
        <v>10</v>
      </c>
      <c r="I9" s="9">
        <v>20000</v>
      </c>
    </row>
    <row r="10" spans="2:9" x14ac:dyDescent="0.25">
      <c r="B10" s="10"/>
      <c r="D10" s="11"/>
      <c r="E10" s="11"/>
      <c r="I10" s="9"/>
    </row>
    <row r="11" spans="2:9" ht="18.95" customHeight="1" x14ac:dyDescent="0.25">
      <c r="B11" s="5" t="s">
        <v>11</v>
      </c>
      <c r="D11" s="11"/>
      <c r="E11" s="26"/>
      <c r="I11" s="9"/>
    </row>
    <row r="12" spans="2:9" ht="15" customHeight="1" x14ac:dyDescent="0.25">
      <c r="B12" s="34" t="s">
        <v>12</v>
      </c>
      <c r="C12" s="34"/>
      <c r="D12" s="8">
        <f>I12</f>
        <v>531.76</v>
      </c>
      <c r="E12" s="9"/>
      <c r="H12" s="12" t="s">
        <v>31</v>
      </c>
      <c r="I12" s="13">
        <v>531.76</v>
      </c>
    </row>
    <row r="13" spans="2:9" x14ac:dyDescent="0.25">
      <c r="B13" s="34" t="s">
        <v>13</v>
      </c>
      <c r="C13" s="34"/>
      <c r="D13" s="8">
        <f>ROUND(($D$12*12/366),2)</f>
        <v>17.43</v>
      </c>
      <c r="E13" s="9"/>
      <c r="F13" s="14">
        <v>0</v>
      </c>
      <c r="H13" s="2" t="s">
        <v>13</v>
      </c>
      <c r="I13" s="9">
        <f>ROUND(($I$12*12/366),2)</f>
        <v>17.43</v>
      </c>
    </row>
    <row r="14" spans="2:9" x14ac:dyDescent="0.25">
      <c r="B14" s="34" t="s">
        <v>14</v>
      </c>
      <c r="C14" s="34"/>
      <c r="D14" s="15">
        <f>ROUND(IF(($D$8&lt;5000),F13,F14),2)</f>
        <v>1</v>
      </c>
      <c r="E14" s="16"/>
      <c r="F14" s="15">
        <f>ROUND(($D$8-$I$8)/($I$9-$I$8),2)</f>
        <v>1</v>
      </c>
      <c r="H14" s="2" t="s">
        <v>15</v>
      </c>
      <c r="I14" s="9">
        <v>38.1</v>
      </c>
    </row>
    <row r="15" spans="2:9" x14ac:dyDescent="0.25">
      <c r="B15" s="23"/>
      <c r="C15" s="23"/>
      <c r="D15" s="24"/>
      <c r="E15" s="16"/>
      <c r="F15" s="24"/>
      <c r="H15" s="2" t="s">
        <v>32</v>
      </c>
      <c r="I15" s="9">
        <v>24.61</v>
      </c>
    </row>
    <row r="16" spans="2:9" x14ac:dyDescent="0.25">
      <c r="H16" s="2" t="s">
        <v>44</v>
      </c>
      <c r="I16" s="9">
        <v>31.5</v>
      </c>
    </row>
    <row r="17" spans="2:10" x14ac:dyDescent="0.25">
      <c r="H17" s="2" t="s">
        <v>45</v>
      </c>
      <c r="I17" s="9">
        <v>18.010000000000002</v>
      </c>
    </row>
    <row r="18" spans="2:10" x14ac:dyDescent="0.25">
      <c r="B18" s="31" t="s">
        <v>16</v>
      </c>
      <c r="C18" s="31"/>
      <c r="H18" s="2" t="s">
        <v>17</v>
      </c>
      <c r="I18" s="9">
        <v>20.399999999999999</v>
      </c>
    </row>
    <row r="19" spans="2:10" x14ac:dyDescent="0.25">
      <c r="B19" s="22"/>
      <c r="C19" s="22"/>
      <c r="H19" s="2" t="s">
        <v>18</v>
      </c>
      <c r="I19" s="9">
        <v>9.91</v>
      </c>
    </row>
    <row r="20" spans="2:10" ht="30" customHeight="1" x14ac:dyDescent="0.25">
      <c r="B20" s="32" t="s">
        <v>45</v>
      </c>
      <c r="C20" s="33"/>
      <c r="D20" s="30">
        <f>IF(B20=H14,I14,IF(B20=H15,I15,IF(B20=H16,I16,IF(B20=H17,I17,IF(B20=H18,I18,IF(B20=H19,I19,IF(B20=H20,I20,IF(B20=H21,I21,"Manca Selezione"))))))))</f>
        <v>18.010000000000002</v>
      </c>
      <c r="E20" s="27" t="s">
        <v>41</v>
      </c>
      <c r="H20" s="2" t="s">
        <v>42</v>
      </c>
      <c r="I20" s="9">
        <v>23.4</v>
      </c>
    </row>
    <row r="21" spans="2:10" x14ac:dyDescent="0.25">
      <c r="C21" s="17"/>
      <c r="D21" s="11"/>
      <c r="E21" s="11"/>
      <c r="H21" s="2" t="s">
        <v>43</v>
      </c>
      <c r="I21" s="9">
        <v>12.91</v>
      </c>
    </row>
    <row r="22" spans="2:10" x14ac:dyDescent="0.25">
      <c r="D22" s="9"/>
      <c r="E22" s="9"/>
      <c r="I22" s="9"/>
    </row>
    <row r="23" spans="2:10" x14ac:dyDescent="0.25">
      <c r="B23" s="31" t="s">
        <v>19</v>
      </c>
      <c r="C23" s="31"/>
      <c r="D23" s="9"/>
      <c r="E23" s="9"/>
      <c r="H23" s="2" t="s">
        <v>8</v>
      </c>
      <c r="I23" s="2" t="s">
        <v>20</v>
      </c>
      <c r="J23" s="2" t="s">
        <v>9</v>
      </c>
    </row>
    <row r="24" spans="2:10" ht="25.5" customHeight="1" x14ac:dyDescent="0.25">
      <c r="B24" s="34" t="s">
        <v>21</v>
      </c>
      <c r="C24" s="34"/>
      <c r="D24" s="8">
        <f>ROUND(J26+J28+J30+J32+J34+J36+J38+J40,2)</f>
        <v>0</v>
      </c>
      <c r="E24" s="9"/>
    </row>
    <row r="25" spans="2:10" ht="24.75" customHeight="1" x14ac:dyDescent="0.25">
      <c r="B25" s="35" t="s">
        <v>22</v>
      </c>
      <c r="C25" s="35"/>
      <c r="D25" s="8">
        <f>ROUND(J27+J29+J31+J33+J35+J37+J39+J41,2)</f>
        <v>18.010000000000002</v>
      </c>
      <c r="E25" s="18"/>
      <c r="H25" s="5" t="s">
        <v>23</v>
      </c>
      <c r="J25" s="18"/>
    </row>
    <row r="26" spans="2:10" ht="24.75" customHeight="1" x14ac:dyDescent="0.3">
      <c r="B26" s="36" t="s">
        <v>24</v>
      </c>
      <c r="C26" s="36"/>
      <c r="D26" s="19">
        <f>ROUND(D25+D24,2)</f>
        <v>18.010000000000002</v>
      </c>
      <c r="E26" s="13"/>
      <c r="H26" s="2" t="s">
        <v>25</v>
      </c>
      <c r="I26" s="20"/>
      <c r="J26" s="29">
        <f>ROUND(IF(B20=H14,(D20-J27),0),2)</f>
        <v>0</v>
      </c>
    </row>
    <row r="27" spans="2:10" x14ac:dyDescent="0.25">
      <c r="E27" s="13"/>
      <c r="H27" s="21" t="s">
        <v>26</v>
      </c>
      <c r="J27" s="13">
        <f>ROUND(IF(B20=H14,(D14*(D20-D9)+D9),0),2)</f>
        <v>0</v>
      </c>
    </row>
    <row r="28" spans="2:10" x14ac:dyDescent="0.25">
      <c r="E28" s="13"/>
      <c r="H28" s="2" t="s">
        <v>33</v>
      </c>
      <c r="J28" s="29">
        <f>ROUND(IF(B20=H15,(D20-J29),0),2)</f>
        <v>0</v>
      </c>
    </row>
    <row r="29" spans="2:10" x14ac:dyDescent="0.25">
      <c r="E29" s="13"/>
      <c r="H29" s="2" t="s">
        <v>34</v>
      </c>
      <c r="J29" s="13">
        <f>ROUND(IF(B20=H15,(D14*(D20-D9)+D9),0),2)</f>
        <v>0</v>
      </c>
    </row>
    <row r="30" spans="2:10" x14ac:dyDescent="0.25">
      <c r="H30" s="21" t="s">
        <v>46</v>
      </c>
      <c r="I30" s="20"/>
      <c r="J30" s="29">
        <f>ROUND(IF(B20=H16,(D20-J31),0),2)</f>
        <v>0</v>
      </c>
    </row>
    <row r="31" spans="2:10" x14ac:dyDescent="0.25">
      <c r="H31" s="21" t="s">
        <v>47</v>
      </c>
      <c r="J31" s="13">
        <f>ROUND(IF(B20=H16,(D14*(D20-D9)+D9),0),2)</f>
        <v>0</v>
      </c>
    </row>
    <row r="32" spans="2:10" x14ac:dyDescent="0.25">
      <c r="H32" s="25" t="s">
        <v>48</v>
      </c>
      <c r="J32" s="29">
        <f>ROUND(IF(B20=H17,(D20-J33),0),2)</f>
        <v>0</v>
      </c>
    </row>
    <row r="33" spans="4:10" x14ac:dyDescent="0.25">
      <c r="H33" s="2" t="s">
        <v>49</v>
      </c>
      <c r="J33" s="13">
        <f>ROUND(IF(B20=H17,(D14*(D20-D9)+D9),0),2)</f>
        <v>18.010000000000002</v>
      </c>
    </row>
    <row r="34" spans="4:10" x14ac:dyDescent="0.25">
      <c r="H34" s="2" t="s">
        <v>27</v>
      </c>
      <c r="J34" s="29">
        <f>ROUND(IF(B20=H18,(D20-J35),0),2)</f>
        <v>0</v>
      </c>
    </row>
    <row r="35" spans="4:10" x14ac:dyDescent="0.25">
      <c r="H35" s="21" t="s">
        <v>28</v>
      </c>
      <c r="J35" s="13">
        <f>ROUND(IF(B20=H18,(D14*(D20)),0),2)</f>
        <v>0</v>
      </c>
    </row>
    <row r="36" spans="4:10" x14ac:dyDescent="0.25">
      <c r="H36" s="2" t="s">
        <v>30</v>
      </c>
      <c r="J36" s="29">
        <f>ROUND(IF(B20=H19,(D20-J37),0),2)</f>
        <v>0</v>
      </c>
    </row>
    <row r="37" spans="4:10" x14ac:dyDescent="0.25">
      <c r="H37" s="21" t="s">
        <v>29</v>
      </c>
      <c r="J37" s="13">
        <f>ROUND(IF(B20=H19,(D14*(D20)),0),2)</f>
        <v>0</v>
      </c>
    </row>
    <row r="38" spans="4:10" x14ac:dyDescent="0.25">
      <c r="D38" s="9"/>
      <c r="H38" s="2" t="s">
        <v>35</v>
      </c>
      <c r="J38" s="29">
        <f>ROUND(IF(B20=H20,(D20-J39),0),2)</f>
        <v>0</v>
      </c>
    </row>
    <row r="39" spans="4:10" x14ac:dyDescent="0.25">
      <c r="H39" s="2" t="s">
        <v>36</v>
      </c>
      <c r="J39" s="13">
        <f>ROUND(IF(B20=H20,(D14*(D20)),0),2)</f>
        <v>0</v>
      </c>
    </row>
    <row r="40" spans="4:10" x14ac:dyDescent="0.25">
      <c r="H40" s="2" t="s">
        <v>37</v>
      </c>
      <c r="J40" s="29">
        <f>ROUND(IF(B20=H21,(D20-J41),0),2)</f>
        <v>0</v>
      </c>
    </row>
    <row r="41" spans="4:10" x14ac:dyDescent="0.25">
      <c r="H41" s="2" t="s">
        <v>38</v>
      </c>
      <c r="J41" s="13">
        <f>ROUND(IF(B20=H21,(D14*(D20)),0),2)</f>
        <v>0</v>
      </c>
    </row>
    <row r="42" spans="4:10" x14ac:dyDescent="0.25">
      <c r="D42" s="13"/>
      <c r="J42" s="13"/>
    </row>
    <row r="43" spans="4:10" x14ac:dyDescent="0.25">
      <c r="D43" s="13"/>
      <c r="H43" s="21"/>
      <c r="J43" s="13"/>
    </row>
    <row r="44" spans="4:10" x14ac:dyDescent="0.25">
      <c r="D44" s="13"/>
    </row>
    <row r="45" spans="4:10" x14ac:dyDescent="0.25">
      <c r="D45" s="13"/>
    </row>
    <row r="46" spans="4:10" x14ac:dyDescent="0.25">
      <c r="D46" s="13"/>
    </row>
  </sheetData>
  <sheetProtection algorithmName="SHA-512" hashValue="TQsC/y74Zkv4ujm+ihq47/pNpkXc1998LQ0TLx+6Q1KWwsvqNLnq+4DAZ2Kb7w6TsJJpbnZR4DUU9SuIw6Un0w==" saltValue="vYzFu6lVGC17OM5ddpYPvw==" spinCount="100000" sheet="1" objects="1" scenarios="1"/>
  <mergeCells count="11">
    <mergeCell ref="B20:C20"/>
    <mergeCell ref="B23:C23"/>
    <mergeCell ref="B24:C24"/>
    <mergeCell ref="B25:C25"/>
    <mergeCell ref="B26:C26"/>
    <mergeCell ref="B18:C18"/>
    <mergeCell ref="B7:C7"/>
    <mergeCell ref="B8:C8"/>
    <mergeCell ref="B12:C12"/>
    <mergeCell ref="B13:C13"/>
    <mergeCell ref="B14:C14"/>
  </mergeCells>
  <dataValidations count="3">
    <dataValidation type="list" allowBlank="1" showInputMessage="1" showErrorMessage="1" error="Immettere &quot;S&quot; per SI e &quot;N&quot; per NO" sqref="C9" xr:uid="{00000000-0002-0000-0100-000000000000}">
      <formula1>$I$23:$J$23</formula1>
    </dataValidation>
    <dataValidation type="decimal" allowBlank="1" showErrorMessage="1" error="ISEE fuori soglia_x000a_massima (€20.000)" sqref="D8" xr:uid="{00000000-0002-0000-0100-000001000000}">
      <formula1>0</formula1>
      <formula2>I9</formula2>
    </dataValidation>
    <dataValidation type="list" allowBlank="1" showInputMessage="1" showErrorMessage="1" sqref="B20:C20" xr:uid="{00000000-0002-0000-0100-000002000000}">
      <formula1>$H$14:$H$21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Riabilitazione mantenim.to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Di Giammarco</dc:creator>
  <cp:keywords/>
  <dc:description/>
  <cp:lastModifiedBy>Stefania Cioffi</cp:lastModifiedBy>
  <cp:revision/>
  <dcterms:created xsi:type="dcterms:W3CDTF">2016-11-16T09:44:29Z</dcterms:created>
  <dcterms:modified xsi:type="dcterms:W3CDTF">2024-01-22T09:00:10Z</dcterms:modified>
  <cp:category/>
  <cp:contentStatus/>
</cp:coreProperties>
</file>